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sNData\My Documents\My Webs\SCN\fullthrust\"/>
    </mc:Choice>
  </mc:AlternateContent>
  <xr:revisionPtr revIDLastSave="0" documentId="8_{BD5CCB46-6410-490D-A76F-ECFD64B9F6B0}" xr6:coauthVersionLast="47" xr6:coauthVersionMax="47" xr10:uidLastSave="{00000000-0000-0000-0000-000000000000}"/>
  <bookViews>
    <workbookView xWindow="-120" yWindow="-120" windowWidth="29040" windowHeight="15720" xr2:uid="{BE646055-5EBA-419F-83A3-C460A1D042A7}"/>
  </bookViews>
  <sheets>
    <sheet name="BYOGunbo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S24" i="1" s="1"/>
  <c r="F24" i="1"/>
  <c r="Q23" i="1"/>
  <c r="S23" i="1" s="1"/>
  <c r="Q22" i="1"/>
  <c r="S22" i="1" s="1"/>
  <c r="Q21" i="1"/>
  <c r="S21" i="1" s="1"/>
  <c r="Q20" i="1"/>
  <c r="S20" i="1" s="1"/>
  <c r="Q19" i="1"/>
  <c r="S19" i="1" s="1"/>
  <c r="D19" i="1"/>
  <c r="D18" i="1"/>
  <c r="D17" i="1"/>
  <c r="G5" i="1" s="1"/>
  <c r="Q16" i="1"/>
  <c r="S16" i="1" s="1"/>
  <c r="Q15" i="1"/>
  <c r="S15" i="1" s="1"/>
  <c r="Q14" i="1"/>
  <c r="S14" i="1" s="1"/>
  <c r="Q13" i="1"/>
  <c r="S13" i="1" s="1"/>
  <c r="S12" i="1"/>
  <c r="S26" i="1" s="1"/>
  <c r="Q12" i="1"/>
  <c r="Q9" i="1"/>
  <c r="S9" i="1" s="1"/>
  <c r="Q8" i="1"/>
  <c r="S8" i="1" s="1"/>
  <c r="S7" i="1"/>
  <c r="Q7" i="1"/>
  <c r="F13" i="1" l="1"/>
  <c r="G24" i="1"/>
  <c r="F10" i="1"/>
  <c r="G23" i="1"/>
  <c r="F23" i="1"/>
  <c r="G6" i="1"/>
  <c r="I5" i="1"/>
  <c r="F17" i="1"/>
  <c r="F16" i="1"/>
  <c r="F12" i="1"/>
  <c r="D5" i="1" l="1"/>
  <c r="D6" i="1" s="1"/>
  <c r="E5" i="1"/>
  <c r="E6" i="1" s="1"/>
</calcChain>
</file>

<file path=xl/sharedStrings.xml><?xml version="1.0" encoding="utf-8"?>
<sst xmlns="http://schemas.openxmlformats.org/spreadsheetml/2006/main" count="75" uniqueCount="70">
  <si>
    <t>Build-Your-Own Gunboat Worksheet</t>
  </si>
  <si>
    <t>NPV</t>
  </si>
  <si>
    <t>CPV</t>
  </si>
  <si>
    <t>Slots</t>
  </si>
  <si>
    <t>Damage Boxes</t>
  </si>
  <si>
    <t>GUNBOAT Totals</t>
  </si>
  <si>
    <t>Weapons</t>
  </si>
  <si>
    <t>Pts/Slot</t>
  </si>
  <si>
    <t>NPV/CPV</t>
  </si>
  <si>
    <t>Per Group</t>
  </si>
  <si>
    <t>Point Defense Weapons</t>
  </si>
  <si>
    <t xml:space="preserve">  Point Defense</t>
  </si>
  <si>
    <t>PD fire - 1BD* to 6mu range</t>
  </si>
  <si>
    <t>Hull / Crew Modifications</t>
  </si>
  <si>
    <t xml:space="preserve">  Area Defense</t>
  </si>
  <si>
    <t>PD Fire - 2 BD* to 6mu, 1 BD* to 12mu</t>
  </si>
  <si>
    <t>Movement / Crew Modifications</t>
  </si>
  <si>
    <t>Primary Move</t>
  </si>
  <si>
    <t>Secondary Move</t>
  </si>
  <si>
    <t xml:space="preserve">  Scattergun</t>
  </si>
  <si>
    <t>1 d6 hits to fighthers - 6mu range</t>
  </si>
  <si>
    <t xml:space="preserve">  Slow</t>
  </si>
  <si>
    <t xml:space="preserve">  Standard</t>
  </si>
  <si>
    <t>Anti-Ship Weapons</t>
  </si>
  <si>
    <t xml:space="preserve">  Fast</t>
  </si>
  <si>
    <t xml:space="preserve">  Beam-1</t>
  </si>
  <si>
    <t>BD* to 12mu range</t>
  </si>
  <si>
    <t xml:space="preserve">  Kra'Vak Crew</t>
  </si>
  <si>
    <t>Risk going Ro'Kah</t>
  </si>
  <si>
    <t xml:space="preserve">  EMP </t>
  </si>
  <si>
    <t>BD* EMP damage to 12mu range</t>
  </si>
  <si>
    <t xml:space="preserve">  Graser</t>
  </si>
  <si>
    <t>L1 Graser 12mu range</t>
  </si>
  <si>
    <t>Hull / Cargo</t>
  </si>
  <si>
    <t xml:space="preserve">  K-Gun</t>
  </si>
  <si>
    <t>SR K-2, 2+ to 4 mu, 3+ to 8 mu, 4+ to 12mu</t>
  </si>
  <si>
    <t xml:space="preserve">  Heavy/Screened</t>
  </si>
  <si>
    <t>-1 DRM when targeted</t>
  </si>
  <si>
    <t xml:space="preserve">  Needle Beam</t>
  </si>
  <si>
    <t>Needle Beam 12mu range</t>
  </si>
  <si>
    <t xml:space="preserve">  FTL</t>
  </si>
  <si>
    <t>Starts game on table</t>
  </si>
  <si>
    <t xml:space="preserve">  Cargo Slots</t>
  </si>
  <si>
    <t>Slots to hold stuff</t>
  </si>
  <si>
    <t>Anti-Ship Single-Shot Ordinance</t>
  </si>
  <si>
    <t xml:space="preserve">  Passengers/Troops</t>
  </si>
  <si>
    <t>Slots to hold people/aliens</t>
  </si>
  <si>
    <t xml:space="preserve">  Pulse Torpedo</t>
  </si>
  <si>
    <t>Hits on 2+ to 4mu, 3+ to 8mu, 4+ to 12mu - d6 damage</t>
  </si>
  <si>
    <t xml:space="preserve">  MKP</t>
  </si>
  <si>
    <t>BD hits, 3 pts dmg per hit, ignores screens</t>
  </si>
  <si>
    <t xml:space="preserve">  Submunition Pack</t>
  </si>
  <si>
    <t>3 BD* to 4mu, 2 BD* to 8mu, 1 BD* to 12mu - ignores screens</t>
  </si>
  <si>
    <t>Combat Endurance Factors</t>
  </si>
  <si>
    <t>Points are total non-cargo slots * CEF</t>
  </si>
  <si>
    <t xml:space="preserve">  Rocket Pod</t>
  </si>
  <si>
    <t>3 rockets hit on 3+ to 6mu,  4+ to 12mu - d3 damage</t>
  </si>
  <si>
    <t xml:space="preserve">  Standard (6)</t>
  </si>
  <si>
    <t>-</t>
  </si>
  <si>
    <t>Base endurance</t>
  </si>
  <si>
    <t xml:space="preserve">  Salvo Missiles</t>
  </si>
  <si>
    <t>Salvo of 4 missiles - d6-2 on target - d6 damage</t>
  </si>
  <si>
    <t xml:space="preserve">  Extra Endurance</t>
  </si>
  <si>
    <t>Extra attacks or manuvers</t>
  </si>
  <si>
    <t xml:space="preserve">  Plasma Bolt Bomb</t>
  </si>
  <si>
    <t>Drops a Class 1 PB Bomb in ordinance phase</t>
  </si>
  <si>
    <t>Multiple Anti-Ship Mod</t>
  </si>
  <si>
    <t>1pt if both Multi &amp; Single shot Anti-Ship weapons</t>
  </si>
  <si>
    <t xml:space="preserve">Full Thrust Fleet Resource </t>
  </si>
  <si>
    <t>fulllthrust.star-ranger.com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</si>
</sst>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8"/>
      <color theme="5" tint="-0.499984740745262"/>
      <name val="Arial"/>
      <family val="2"/>
    </font>
    <font>
      <b/>
      <sz val="16"/>
      <color indexed="8"/>
      <name val="Arial"/>
      <family val="2"/>
    </font>
    <font>
      <b/>
      <sz val="16"/>
      <color indexed="12"/>
      <name val="Arial"/>
      <family val="2"/>
    </font>
    <font>
      <b/>
      <sz val="16"/>
      <color theme="5" tint="-0.499984740745262"/>
      <name val="Arial"/>
      <family val="2"/>
    </font>
    <font>
      <sz val="12"/>
      <color indexed="8"/>
      <name val="Arial"/>
      <family val="2"/>
    </font>
    <font>
      <b/>
      <sz val="12"/>
      <color theme="5" tint="-0.499984740745262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rgb="FFFF0000"/>
      <name val="Arial"/>
      <family val="2"/>
    </font>
    <font>
      <sz val="12"/>
      <color theme="0" tint="-0.249977111117893"/>
      <name val="Arial"/>
      <family val="2"/>
    </font>
    <font>
      <sz val="12"/>
      <color theme="1" tint="0.249977111117893"/>
      <name val="Arial"/>
      <family val="2"/>
    </font>
    <font>
      <i/>
      <sz val="12"/>
      <color indexed="8"/>
      <name val="Arial"/>
      <family val="2"/>
    </font>
    <font>
      <sz val="12"/>
      <color rgb="FFFF0000"/>
      <name val="Arial"/>
      <family val="2"/>
    </font>
    <font>
      <i/>
      <sz val="10"/>
      <color theme="2" tint="-0.499984740745262"/>
      <name val="Arial"/>
      <family val="2"/>
    </font>
    <font>
      <b/>
      <i/>
      <sz val="10"/>
      <color theme="2" tint="-0.499984740745262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3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2"/>
        <bgColor indexed="3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9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1" fillId="4" borderId="0" xfId="0" applyFont="1" applyFill="1"/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6" borderId="0" xfId="0" applyFont="1" applyFill="1"/>
    <xf numFmtId="0" fontId="14" fillId="6" borderId="0" xfId="0" applyFont="1" applyFill="1" applyAlignment="1">
      <alignment horizontal="center"/>
    </xf>
    <xf numFmtId="0" fontId="15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16" fillId="6" borderId="0" xfId="0" applyFont="1" applyFill="1"/>
    <xf numFmtId="0" fontId="6" fillId="6" borderId="0" xfId="0" applyFont="1" applyFill="1"/>
    <xf numFmtId="0" fontId="1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quotePrefix="1" applyFont="1" applyFill="1"/>
    <xf numFmtId="0" fontId="8" fillId="7" borderId="0" xfId="0" applyFont="1" applyFill="1"/>
    <xf numFmtId="0" fontId="6" fillId="7" borderId="0" xfId="0" applyFont="1" applyFill="1" applyAlignment="1">
      <alignment horizontal="center"/>
    </xf>
    <xf numFmtId="0" fontId="6" fillId="8" borderId="0" xfId="0" applyFont="1" applyFill="1"/>
    <xf numFmtId="0" fontId="14" fillId="8" borderId="0" xfId="0" applyFont="1" applyFill="1" applyAlignment="1">
      <alignment horizontal="center"/>
    </xf>
    <xf numFmtId="0" fontId="8" fillId="7" borderId="0" xfId="0" applyFont="1" applyFill="1" applyAlignment="1">
      <alignment horizontal="right"/>
    </xf>
    <xf numFmtId="0" fontId="8" fillId="7" borderId="0" xfId="0" applyFont="1" applyFill="1" applyAlignment="1">
      <alignment horizontal="center"/>
    </xf>
    <xf numFmtId="0" fontId="8" fillId="9" borderId="0" xfId="0" applyFont="1" applyFill="1"/>
    <xf numFmtId="0" fontId="14" fillId="9" borderId="0" xfId="0" applyFont="1" applyFill="1" applyAlignment="1">
      <alignment horizontal="center"/>
    </xf>
    <xf numFmtId="0" fontId="15" fillId="9" borderId="0" xfId="0" applyFont="1" applyFill="1" applyAlignment="1">
      <alignment horizontal="left"/>
    </xf>
    <xf numFmtId="0" fontId="6" fillId="9" borderId="0" xfId="0" applyFont="1" applyFill="1" applyAlignment="1">
      <alignment horizontal="center"/>
    </xf>
    <xf numFmtId="0" fontId="16" fillId="9" borderId="0" xfId="0" applyFont="1" applyFill="1"/>
    <xf numFmtId="0" fontId="6" fillId="9" borderId="0" xfId="0" applyFont="1" applyFill="1"/>
    <xf numFmtId="0" fontId="6" fillId="7" borderId="0" xfId="0" applyFont="1" applyFill="1"/>
    <xf numFmtId="0" fontId="6" fillId="8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8" fillId="10" borderId="0" xfId="0" applyFont="1" applyFill="1"/>
    <xf numFmtId="0" fontId="14" fillId="10" borderId="0" xfId="0" applyFont="1" applyFill="1" applyAlignment="1">
      <alignment horizontal="center"/>
    </xf>
    <xf numFmtId="0" fontId="15" fillId="10" borderId="0" xfId="0" applyFont="1" applyFill="1" applyAlignment="1">
      <alignment horizontal="left"/>
    </xf>
    <xf numFmtId="0" fontId="6" fillId="10" borderId="0" xfId="0" applyFont="1" applyFill="1" applyAlignment="1">
      <alignment horizontal="center"/>
    </xf>
    <xf numFmtId="0" fontId="6" fillId="10" borderId="0" xfId="0" applyFont="1" applyFill="1"/>
    <xf numFmtId="0" fontId="8" fillId="11" borderId="0" xfId="0" applyFont="1" applyFill="1"/>
    <xf numFmtId="0" fontId="14" fillId="11" borderId="0" xfId="0" applyFont="1" applyFill="1" applyAlignment="1">
      <alignment horizontal="center"/>
    </xf>
    <xf numFmtId="0" fontId="15" fillId="11" borderId="0" xfId="0" applyFont="1" applyFill="1" applyAlignment="1">
      <alignment horizontal="left"/>
    </xf>
    <xf numFmtId="0" fontId="6" fillId="11" borderId="0" xfId="0" applyFont="1" applyFill="1"/>
    <xf numFmtId="0" fontId="14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0" fontId="19" fillId="2" borderId="0" xfId="0" applyFont="1" applyFill="1"/>
    <xf numFmtId="0" fontId="19" fillId="8" borderId="0" xfId="0" applyFont="1" applyFill="1" applyAlignment="1">
      <alignment horizontal="left"/>
    </xf>
    <xf numFmtId="14" fontId="20" fillId="8" borderId="0" xfId="0" applyNumberFormat="1" applyFont="1" applyFill="1" applyAlignment="1">
      <alignment horizontal="center"/>
    </xf>
    <xf numFmtId="0" fontId="8" fillId="3" borderId="0" xfId="0" quotePrefix="1" applyFont="1" applyFill="1"/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17" fillId="8" borderId="0" xfId="0" applyFont="1" applyFill="1"/>
  </cellXfs>
  <cellStyles count="1">
    <cellStyle name="Normal" xfId="0" builtinId="0"/>
  </cellStyles>
  <dxfs count="36"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 tint="-0.24994659260841701"/>
        </patternFill>
      </fill>
    </dxf>
    <dxf>
      <font>
        <b val="0"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 tint="-0.24994659260841701"/>
        </patternFill>
      </fill>
    </dxf>
    <dxf>
      <font>
        <b val="0"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2" lockText="1"/>
</file>

<file path=xl/ctrlProps/ctrlProp10.xml><?xml version="1.0" encoding="utf-8"?>
<formControlPr xmlns="http://schemas.microsoft.com/office/spreadsheetml/2009/9/main" objectType="CheckBox" fmlaLink="O20" lockText="1"/>
</file>

<file path=xl/ctrlProps/ctrlProp11.xml><?xml version="1.0" encoding="utf-8"?>
<formControlPr xmlns="http://schemas.microsoft.com/office/spreadsheetml/2009/9/main" objectType="CheckBox" fmlaLink="O21" lockText="1"/>
</file>

<file path=xl/ctrlProps/ctrlProp12.xml><?xml version="1.0" encoding="utf-8"?>
<formControlPr xmlns="http://schemas.microsoft.com/office/spreadsheetml/2009/9/main" objectType="CheckBox" fmlaLink="P23" lockText="1"/>
</file>

<file path=xl/ctrlProps/ctrlProp13.xml><?xml version="1.0" encoding="utf-8"?>
<formControlPr xmlns="http://schemas.microsoft.com/office/spreadsheetml/2009/9/main" objectType="CheckBox" fmlaLink="P24" lockText="1"/>
</file>

<file path=xl/ctrlProps/ctrlProp14.xml><?xml version="1.0" encoding="utf-8"?>
<formControlPr xmlns="http://schemas.microsoft.com/office/spreadsheetml/2009/9/main" objectType="CheckBox" fmlaLink="P8" lockText="1"/>
</file>

<file path=xl/ctrlProps/ctrlProp15.xml><?xml version="1.0" encoding="utf-8"?>
<formControlPr xmlns="http://schemas.microsoft.com/office/spreadsheetml/2009/9/main" objectType="CheckBox" fmlaLink="O9" lockText="1"/>
</file>

<file path=xl/ctrlProps/ctrlProp16.xml><?xml version="1.0" encoding="utf-8"?>
<formControlPr xmlns="http://schemas.microsoft.com/office/spreadsheetml/2009/9/main" objectType="CheckBox" fmlaLink="P7" lockText="1"/>
</file>

<file path=xl/ctrlProps/ctrlProp17.xml><?xml version="1.0" encoding="utf-8"?>
<formControlPr xmlns="http://schemas.microsoft.com/office/spreadsheetml/2009/9/main" objectType="CheckBox" fmlaLink="P9" lockText="1"/>
</file>

<file path=xl/ctrlProps/ctrlProp18.xml><?xml version="1.0" encoding="utf-8"?>
<formControlPr xmlns="http://schemas.microsoft.com/office/spreadsheetml/2009/9/main" objectType="CheckBox" fmlaLink="P16" lockText="1"/>
</file>

<file path=xl/ctrlProps/ctrlProp19.xml><?xml version="1.0" encoding="utf-8"?>
<formControlPr xmlns="http://schemas.microsoft.com/office/spreadsheetml/2009/9/main" objectType="CheckBox" fmlaLink="P12" lockText="1"/>
</file>

<file path=xl/ctrlProps/ctrlProp2.xml><?xml version="1.0" encoding="utf-8"?>
<formControlPr xmlns="http://schemas.microsoft.com/office/spreadsheetml/2009/9/main" objectType="CheckBox" fmlaLink="B13" lockText="1"/>
</file>

<file path=xl/ctrlProps/ctrlProp20.xml><?xml version="1.0" encoding="utf-8"?>
<formControlPr xmlns="http://schemas.microsoft.com/office/spreadsheetml/2009/9/main" objectType="CheckBox" fmlaLink="P13" lockText="1"/>
</file>

<file path=xl/ctrlProps/ctrlProp21.xml><?xml version="1.0" encoding="utf-8"?>
<formControlPr xmlns="http://schemas.microsoft.com/office/spreadsheetml/2009/9/main" objectType="CheckBox" fmlaLink="P20" lockText="1"/>
</file>

<file path=xl/ctrlProps/ctrlProp22.xml><?xml version="1.0" encoding="utf-8"?>
<formControlPr xmlns="http://schemas.microsoft.com/office/spreadsheetml/2009/9/main" objectType="CheckBox" fmlaLink="P21" lockText="1"/>
</file>

<file path=xl/ctrlProps/ctrlProp23.xml><?xml version="1.0" encoding="utf-8"?>
<formControlPr xmlns="http://schemas.microsoft.com/office/spreadsheetml/2009/9/main" objectType="CheckBox" fmlaLink="O12" lockText="1"/>
</file>

<file path=xl/ctrlProps/ctrlProp24.xml><?xml version="1.0" encoding="utf-8"?>
<formControlPr xmlns="http://schemas.microsoft.com/office/spreadsheetml/2009/9/main" objectType="CheckBox" fmlaLink="P19" lockText="1"/>
</file>

<file path=xl/ctrlProps/ctrlProp25.xml><?xml version="1.0" encoding="utf-8"?>
<formControlPr xmlns="http://schemas.microsoft.com/office/spreadsheetml/2009/9/main" objectType="CheckBox" fmlaLink="B18" lockText="1"/>
</file>

<file path=xl/ctrlProps/ctrlProp26.xml><?xml version="1.0" encoding="utf-8"?>
<formControlPr xmlns="http://schemas.microsoft.com/office/spreadsheetml/2009/9/main" objectType="CheckBox" fmlaLink="C18" lockText="1"/>
</file>

<file path=xl/ctrlProps/ctrlProp27.xml><?xml version="1.0" encoding="utf-8"?>
<formControlPr xmlns="http://schemas.microsoft.com/office/spreadsheetml/2009/9/main" objectType="CheckBox" fmlaLink="B19" lockText="1"/>
</file>

<file path=xl/ctrlProps/ctrlProp28.xml><?xml version="1.0" encoding="utf-8"?>
<formControlPr xmlns="http://schemas.microsoft.com/office/spreadsheetml/2009/9/main" objectType="CheckBox" fmlaLink="C19" lockText="1"/>
</file>

<file path=xl/ctrlProps/ctrlProp29.xml><?xml version="1.0" encoding="utf-8"?>
<formControlPr xmlns="http://schemas.microsoft.com/office/spreadsheetml/2009/9/main" objectType="CheckBox" fmlaLink="B24" lockText="1"/>
</file>

<file path=xl/ctrlProps/ctrlProp3.xml><?xml version="1.0" encoding="utf-8"?>
<formControlPr xmlns="http://schemas.microsoft.com/office/spreadsheetml/2009/9/main" objectType="CheckBox" fmlaLink="B10" lockText="1"/>
</file>

<file path=xl/ctrlProps/ctrlProp30.xml><?xml version="1.0" encoding="utf-8"?>
<formControlPr xmlns="http://schemas.microsoft.com/office/spreadsheetml/2009/9/main" objectType="CheckBox" fmlaLink="C24" lockText="1"/>
</file>

<file path=xl/ctrlProps/ctrlProp31.xml><?xml version="1.0" encoding="utf-8"?>
<formControlPr xmlns="http://schemas.microsoft.com/office/spreadsheetml/2009/9/main" objectType="CheckBox" fmlaLink="D24" lockText="1"/>
</file>

<file path=xl/ctrlProps/ctrlProp32.xml><?xml version="1.0" encoding="utf-8"?>
<formControlPr xmlns="http://schemas.microsoft.com/office/spreadsheetml/2009/9/main" objectType="CheckBox" fmlaLink="P22" lockText="1"/>
</file>

<file path=xl/ctrlProps/ctrlProp33.xml><?xml version="1.0" encoding="utf-8"?>
<formControlPr xmlns="http://schemas.microsoft.com/office/spreadsheetml/2009/9/main" objectType="CheckBox" fmlaLink="O24" lockText="1"/>
</file>

<file path=xl/ctrlProps/ctrlProp34.xml><?xml version="1.0" encoding="utf-8"?>
<formControlPr xmlns="http://schemas.microsoft.com/office/spreadsheetml/2009/9/main" objectType="CheckBox" fmlaLink="D25" lockText="1"/>
</file>

<file path=xl/ctrlProps/ctrlProp35.xml><?xml version="1.0" encoding="utf-8"?>
<formControlPr xmlns="http://schemas.microsoft.com/office/spreadsheetml/2009/9/main" objectType="CheckBox" fmlaLink="E24" lockText="1"/>
</file>

<file path=xl/ctrlProps/ctrlProp36.xml><?xml version="1.0" encoding="utf-8"?>
<formControlPr xmlns="http://schemas.microsoft.com/office/spreadsheetml/2009/9/main" objectType="CheckBox" fmlaLink="E25" lockText="1"/>
</file>

<file path=xl/ctrlProps/ctrlProp4.xml><?xml version="1.0" encoding="utf-8"?>
<formControlPr xmlns="http://schemas.microsoft.com/office/spreadsheetml/2009/9/main" objectType="CheckBox" fmlaLink="B17" lockText="1"/>
</file>

<file path=xl/ctrlProps/ctrlProp5.xml><?xml version="1.0" encoding="utf-8"?>
<formControlPr xmlns="http://schemas.microsoft.com/office/spreadsheetml/2009/9/main" objectType="CheckBox" fmlaLink="B16" lockText="1"/>
</file>

<file path=xl/ctrlProps/ctrlProp6.xml><?xml version="1.0" encoding="utf-8"?>
<formControlPr xmlns="http://schemas.microsoft.com/office/spreadsheetml/2009/9/main" objectType="CheckBox" fmlaLink="O7" lockText="1"/>
</file>

<file path=xl/ctrlProps/ctrlProp7.xml><?xml version="1.0" encoding="utf-8"?>
<formControlPr xmlns="http://schemas.microsoft.com/office/spreadsheetml/2009/9/main" objectType="CheckBox" fmlaLink="O13" lockText="1"/>
</file>

<file path=xl/ctrlProps/ctrlProp8.xml><?xml version="1.0" encoding="utf-8"?>
<formControlPr xmlns="http://schemas.microsoft.com/office/spreadsheetml/2009/9/main" objectType="CheckBox" fmlaLink="P14" lockText="1"/>
</file>

<file path=xl/ctrlProps/ctrlProp9.xml><?xml version="1.0" encoding="utf-8"?>
<formControlPr xmlns="http://schemas.microsoft.com/office/spreadsheetml/2009/9/main" objectType="CheckBox" fmlaLink="P15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190498</xdr:rowOff>
        </xdr:from>
        <xdr:to>
          <xdr:col>1</xdr:col>
          <xdr:colOff>390525</xdr:colOff>
          <xdr:row>12</xdr:row>
          <xdr:rowOff>10389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319B3F7-500E-4C5D-9D6B-D9B0AD033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176646</xdr:colOff>
          <xdr:row>11</xdr:row>
          <xdr:rowOff>186171</xdr:rowOff>
        </xdr:from>
        <xdr:to>
          <xdr:col>1</xdr:col>
          <xdr:colOff>376671</xdr:colOff>
          <xdr:row>12</xdr:row>
          <xdr:rowOff>195694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BFD5C5C-EA32-43E7-9D6E-9C8809F20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187034</xdr:rowOff>
        </xdr:from>
        <xdr:to>
          <xdr:col>1</xdr:col>
          <xdr:colOff>390525</xdr:colOff>
          <xdr:row>10</xdr:row>
          <xdr:rowOff>6925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434B00B-341E-45F0-816D-DFC23E710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180975</xdr:colOff>
          <xdr:row>15</xdr:row>
          <xdr:rowOff>187035</xdr:rowOff>
        </xdr:from>
        <xdr:ext cx="238125" cy="20002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FD63E89-822B-408E-8909-FCA439568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180975</xdr:colOff>
          <xdr:row>14</xdr:row>
          <xdr:rowOff>189634</xdr:rowOff>
        </xdr:from>
        <xdr:ext cx="200025" cy="219075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6445AE9-EE23-464B-94F0-C634E5E9B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185303</xdr:colOff>
          <xdr:row>5</xdr:row>
          <xdr:rowOff>191364</xdr:rowOff>
        </xdr:from>
        <xdr:ext cx="226003" cy="2095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2B1A816-0FAC-4E47-9FE5-08D8CBC9B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172317</xdr:colOff>
          <xdr:row>11</xdr:row>
          <xdr:rowOff>178375</xdr:rowOff>
        </xdr:from>
        <xdr:ext cx="209550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3C7B560-9EA9-4271-8A2E-31BD2B5AD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16453</xdr:colOff>
          <xdr:row>12</xdr:row>
          <xdr:rowOff>178376</xdr:rowOff>
        </xdr:from>
        <xdr:ext cx="219075" cy="219075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5BF1D31-E2F9-4F24-9EBA-4F65C34D7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12123</xdr:colOff>
          <xdr:row>13</xdr:row>
          <xdr:rowOff>182705</xdr:rowOff>
        </xdr:from>
        <xdr:ext cx="200025" cy="2095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F5A0F96-47B0-4831-90A4-ED3D15F65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180975</xdr:colOff>
          <xdr:row>18</xdr:row>
          <xdr:rowOff>186171</xdr:rowOff>
        </xdr:from>
        <xdr:ext cx="200025" cy="19483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A67D3DF-5797-47B9-BFF6-40412D0AF2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180975</xdr:colOff>
          <xdr:row>19</xdr:row>
          <xdr:rowOff>177512</xdr:rowOff>
        </xdr:from>
        <xdr:ext cx="200025" cy="214743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DB38BAC-4D9E-45E1-90DC-F64794F69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7790</xdr:colOff>
          <xdr:row>21</xdr:row>
          <xdr:rowOff>195695</xdr:rowOff>
        </xdr:from>
        <xdr:ext cx="209550" cy="20955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F8C5CE9-4DC3-473F-AA19-1FF7EA2EC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7790</xdr:colOff>
          <xdr:row>22</xdr:row>
          <xdr:rowOff>188765</xdr:rowOff>
        </xdr:from>
        <xdr:ext cx="200025" cy="20955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26AF6F3-10E5-4DED-B48F-95D97F229A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12120</xdr:colOff>
          <xdr:row>7</xdr:row>
          <xdr:rowOff>866</xdr:rowOff>
        </xdr:from>
        <xdr:ext cx="247653" cy="22427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053086A-8C0A-47BA-83CE-4023E8FE9D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180973</xdr:colOff>
          <xdr:row>7</xdr:row>
          <xdr:rowOff>217341</xdr:rowOff>
        </xdr:from>
        <xdr:ext cx="234662" cy="219075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C3E0CA8-77AA-4D27-A701-F4E5E519B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17319</xdr:colOff>
          <xdr:row>5</xdr:row>
          <xdr:rowOff>199158</xdr:rowOff>
        </xdr:from>
        <xdr:ext cx="238124" cy="194831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E505A020-570C-4C27-9E78-A9E59605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13855</xdr:colOff>
          <xdr:row>8</xdr:row>
          <xdr:rowOff>0</xdr:rowOff>
        </xdr:from>
        <xdr:ext cx="263236" cy="1905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306DDAF-EF2A-4BC2-8CAB-22A152D45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12123</xdr:colOff>
          <xdr:row>14</xdr:row>
          <xdr:rowOff>199157</xdr:rowOff>
        </xdr:from>
        <xdr:ext cx="200025" cy="193097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E04B449-BBA6-4881-8FD4-A06F22EA02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22514</xdr:colOff>
          <xdr:row>11</xdr:row>
          <xdr:rowOff>4329</xdr:rowOff>
        </xdr:from>
        <xdr:ext cx="258908" cy="186171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50538849-DE1C-49AC-8919-6F4F7FC69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22515</xdr:colOff>
          <xdr:row>12</xdr:row>
          <xdr:rowOff>8659</xdr:rowOff>
        </xdr:from>
        <xdr:ext cx="224269" cy="173182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59E7015-6D6E-4249-86AF-F837E0125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13855</xdr:colOff>
          <xdr:row>19</xdr:row>
          <xdr:rowOff>4330</xdr:rowOff>
        </xdr:from>
        <xdr:ext cx="228600" cy="18617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AB0B7E0-9FE7-429E-93FB-55DD65F48F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9525</xdr:colOff>
          <xdr:row>19</xdr:row>
          <xdr:rowOff>181841</xdr:rowOff>
        </xdr:from>
        <xdr:ext cx="228601" cy="21561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3DD402A-7555-4F35-90A5-FFC98E9E0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180975</xdr:colOff>
          <xdr:row>10</xdr:row>
          <xdr:rowOff>174045</xdr:rowOff>
        </xdr:from>
        <xdr:ext cx="209550" cy="238125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E5D9397-13BF-4345-9C9B-307BA663A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12123</xdr:colOff>
          <xdr:row>17</xdr:row>
          <xdr:rowOff>191364</xdr:rowOff>
        </xdr:from>
        <xdr:ext cx="200025" cy="20955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C6E3FED-EB2C-4925-9BAD-1BCF0428F1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180976</xdr:colOff>
          <xdr:row>17</xdr:row>
          <xdr:rowOff>9526</xdr:rowOff>
        </xdr:from>
        <xdr:to>
          <xdr:col>1</xdr:col>
          <xdr:colOff>381000</xdr:colOff>
          <xdr:row>17</xdr:row>
          <xdr:rowOff>180976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2B9AEF59-4F14-44C3-B1D5-A147E0E1F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13855</xdr:colOff>
          <xdr:row>16</xdr:row>
          <xdr:rowOff>186170</xdr:rowOff>
        </xdr:from>
        <xdr:to>
          <xdr:col>2</xdr:col>
          <xdr:colOff>271030</xdr:colOff>
          <xdr:row>17</xdr:row>
          <xdr:rowOff>194829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D1BB519-8E5B-46F8-826E-A67B7DEBE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171451</xdr:colOff>
          <xdr:row>17</xdr:row>
          <xdr:rowOff>180975</xdr:rowOff>
        </xdr:from>
        <xdr:to>
          <xdr:col>1</xdr:col>
          <xdr:colOff>381001</xdr:colOff>
          <xdr:row>19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EDD272D-C9EB-466B-9723-ACAB39752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187034</xdr:rowOff>
        </xdr:from>
        <xdr:to>
          <xdr:col>2</xdr:col>
          <xdr:colOff>247650</xdr:colOff>
          <xdr:row>19</xdr:row>
          <xdr:rowOff>6925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492844C-E696-43FF-8472-5FF86FEAE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171451</xdr:colOff>
          <xdr:row>23</xdr:row>
          <xdr:rowOff>19051</xdr:rowOff>
        </xdr:from>
        <xdr:to>
          <xdr:col>1</xdr:col>
          <xdr:colOff>390525</xdr:colOff>
          <xdr:row>23</xdr:row>
          <xdr:rowOff>171451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B3A4686C-44D5-469D-9848-772BC2F09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23</xdr:row>
          <xdr:rowOff>19050</xdr:rowOff>
        </xdr:from>
        <xdr:to>
          <xdr:col>2</xdr:col>
          <xdr:colOff>190500</xdr:colOff>
          <xdr:row>23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9774327-2E37-4F99-85A3-07DCC1C0B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</xdr:colOff>
          <xdr:row>23</xdr:row>
          <xdr:rowOff>9525</xdr:rowOff>
        </xdr:from>
        <xdr:to>
          <xdr:col>3</xdr:col>
          <xdr:colOff>228601</xdr:colOff>
          <xdr:row>23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753010B7-2D80-4FED-8027-73B181CCF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8660</xdr:colOff>
          <xdr:row>20</xdr:row>
          <xdr:rowOff>199159</xdr:rowOff>
        </xdr:from>
        <xdr:to>
          <xdr:col>15</xdr:col>
          <xdr:colOff>284885</xdr:colOff>
          <xdr:row>22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4F0358D8-BA1B-43CC-913C-4F1C21C5E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187899</xdr:rowOff>
        </xdr:from>
        <xdr:to>
          <xdr:col>14</xdr:col>
          <xdr:colOff>390525</xdr:colOff>
          <xdr:row>24</xdr:row>
          <xdr:rowOff>7790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17508E1-CAFC-4E93-B77C-839FFDBFE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23</xdr:row>
          <xdr:rowOff>10390</xdr:rowOff>
        </xdr:from>
        <xdr:to>
          <xdr:col>4</xdr:col>
          <xdr:colOff>9525</xdr:colOff>
          <xdr:row>23</xdr:row>
          <xdr:rowOff>191365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FECD3A6A-D0D5-427E-B5FF-6CF7BAEA3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10390</xdr:rowOff>
        </xdr:from>
        <xdr:to>
          <xdr:col>4</xdr:col>
          <xdr:colOff>304800</xdr:colOff>
          <xdr:row>23</xdr:row>
          <xdr:rowOff>191365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870A0E6-F2CE-4EA9-9D71-AF24798714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23</xdr:row>
          <xdr:rowOff>6060</xdr:rowOff>
        </xdr:from>
        <xdr:to>
          <xdr:col>5</xdr:col>
          <xdr:colOff>66675</xdr:colOff>
          <xdr:row>23</xdr:row>
          <xdr:rowOff>187035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6CDCAD1-2721-4A4E-87EF-E242DD492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E4BE-0D1C-4576-8FDA-0F8080E4B575}">
  <dimension ref="A1:AA49"/>
  <sheetViews>
    <sheetView tabSelected="1" workbookViewId="0"/>
  </sheetViews>
  <sheetFormatPr defaultRowHeight="15" x14ac:dyDescent="0.25"/>
  <cols>
    <col min="1" max="1" width="23.5703125" customWidth="1"/>
    <col min="2" max="2" width="7.5703125" customWidth="1"/>
    <col min="3" max="3" width="4.7109375" customWidth="1"/>
    <col min="4" max="5" width="8.140625" customWidth="1"/>
    <col min="6" max="6" width="10" customWidth="1"/>
    <col min="7" max="7" width="8.28515625" customWidth="1"/>
    <col min="11" max="11" width="10.85546875" customWidth="1"/>
    <col min="13" max="13" width="4.140625" customWidth="1"/>
    <col min="14" max="14" width="25.28515625" customWidth="1"/>
    <col min="15" max="15" width="6.42578125" customWidth="1"/>
    <col min="16" max="16" width="5.28515625" customWidth="1"/>
    <col min="18" max="18" width="11.7109375" customWidth="1"/>
    <col min="19" max="19" width="15.85546875" customWidth="1"/>
  </cols>
  <sheetData>
    <row r="1" spans="1:27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3"/>
      <c r="M1" s="3"/>
      <c r="N1" s="1"/>
      <c r="O1" s="2"/>
      <c r="P1" s="2"/>
      <c r="Q1" s="2"/>
      <c r="R1" s="2"/>
      <c r="S1" s="2"/>
      <c r="T1" s="1"/>
      <c r="U1" s="1"/>
      <c r="V1" s="1"/>
      <c r="W1" s="1"/>
      <c r="X1" s="1"/>
      <c r="Y1" s="3"/>
      <c r="Z1" s="3"/>
      <c r="AA1" s="3"/>
    </row>
    <row r="2" spans="1:27" ht="23.25" x14ac:dyDescent="0.35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3"/>
      <c r="M2" s="3"/>
      <c r="N2" s="7"/>
      <c r="O2" s="5"/>
      <c r="P2" s="5"/>
      <c r="Q2" s="5"/>
      <c r="R2" s="5"/>
      <c r="S2" s="5"/>
      <c r="T2" s="6"/>
      <c r="U2" s="6"/>
      <c r="V2" s="6"/>
      <c r="W2" s="6"/>
      <c r="X2" s="6"/>
      <c r="Y2" s="3"/>
      <c r="Z2" s="3"/>
      <c r="AA2" s="3"/>
    </row>
    <row r="3" spans="1:27" s="11" customFormat="1" ht="20.25" x14ac:dyDescent="0.3">
      <c r="A3" s="8"/>
      <c r="B3" s="5"/>
      <c r="C3" s="5"/>
      <c r="D3" s="5"/>
      <c r="E3" s="5"/>
      <c r="F3" s="5"/>
      <c r="G3" s="5"/>
      <c r="H3" s="6"/>
      <c r="I3" s="6"/>
      <c r="J3" s="6"/>
      <c r="K3" s="6"/>
      <c r="L3" s="3"/>
      <c r="M3" s="3"/>
      <c r="N3" s="7"/>
      <c r="O3" s="5"/>
      <c r="P3" s="5"/>
      <c r="Q3" s="5"/>
      <c r="R3" s="5"/>
      <c r="S3" s="5"/>
      <c r="T3" s="6"/>
      <c r="U3" s="6"/>
      <c r="V3" s="6"/>
      <c r="W3" s="6"/>
      <c r="X3" s="9"/>
      <c r="Y3" s="10"/>
      <c r="Z3" s="10"/>
      <c r="AA3" s="10"/>
    </row>
    <row r="4" spans="1:27" s="18" customFormat="1" ht="18" x14ac:dyDescent="0.25">
      <c r="A4" s="12"/>
      <c r="B4" s="13"/>
      <c r="C4" s="13"/>
      <c r="D4" s="13" t="s">
        <v>1</v>
      </c>
      <c r="E4" s="13" t="s">
        <v>2</v>
      </c>
      <c r="F4" s="13"/>
      <c r="G4" s="13" t="s">
        <v>3</v>
      </c>
      <c r="H4" s="9"/>
      <c r="I4" s="13" t="s">
        <v>4</v>
      </c>
      <c r="J4" s="14"/>
      <c r="K4" s="14"/>
      <c r="L4" s="10"/>
      <c r="M4" s="10"/>
      <c r="N4" s="14"/>
      <c r="O4" s="15"/>
      <c r="P4" s="15"/>
      <c r="Q4" s="15"/>
      <c r="R4" s="15"/>
      <c r="S4" s="15"/>
      <c r="T4" s="9"/>
      <c r="U4" s="9"/>
      <c r="V4" s="9"/>
      <c r="W4" s="9"/>
      <c r="X4" s="16"/>
      <c r="Y4" s="17"/>
      <c r="Z4" s="17"/>
      <c r="AA4" s="17"/>
    </row>
    <row r="5" spans="1:27" ht="18" x14ac:dyDescent="0.25">
      <c r="A5" s="19"/>
      <c r="B5" s="20"/>
      <c r="C5" s="21" t="s">
        <v>5</v>
      </c>
      <c r="D5" s="20">
        <f>ROUND(SUM(F10:F19)+SUM(F23:F24)+SUM(S6:S26),0)</f>
        <v>0</v>
      </c>
      <c r="E5" s="20">
        <f>ROUND(SUM(F10:F19)+SUM(G23:G24)+SUM(S6:S26),0)</f>
        <v>0</v>
      </c>
      <c r="F5" s="20"/>
      <c r="G5" s="20">
        <f>SUM(D16:D20)+SUM(Q7:Q24)</f>
        <v>0</v>
      </c>
      <c r="H5" s="16"/>
      <c r="I5" s="20">
        <f>IF(G5&lt;4,2,(IF(G5&lt;6,3,0)))</f>
        <v>2</v>
      </c>
      <c r="J5" s="16"/>
      <c r="K5" s="16"/>
      <c r="L5" s="17"/>
      <c r="M5" s="17"/>
      <c r="N5" s="22" t="s">
        <v>6</v>
      </c>
      <c r="O5" s="23"/>
      <c r="P5" s="23"/>
      <c r="Q5" s="24" t="s">
        <v>3</v>
      </c>
      <c r="R5" s="24" t="s">
        <v>7</v>
      </c>
      <c r="S5" s="25" t="s">
        <v>8</v>
      </c>
      <c r="T5" s="26"/>
      <c r="U5" s="27"/>
      <c r="V5" s="27"/>
      <c r="W5" s="27"/>
      <c r="X5" s="27"/>
      <c r="Y5" s="27"/>
      <c r="Z5" s="3"/>
      <c r="AA5" s="3"/>
    </row>
    <row r="6" spans="1:27" ht="15.75" x14ac:dyDescent="0.25">
      <c r="A6" s="14"/>
      <c r="B6" s="13"/>
      <c r="C6" s="28" t="s">
        <v>9</v>
      </c>
      <c r="D6" s="15">
        <f>D5*3</f>
        <v>0</v>
      </c>
      <c r="E6" s="15">
        <f>E5*3</f>
        <v>0</v>
      </c>
      <c r="F6" s="13"/>
      <c r="G6" s="29" t="str">
        <f>IF(G5&gt;2,"Gunboats limited to 2 slots","")</f>
        <v/>
      </c>
      <c r="H6" s="9"/>
      <c r="I6" s="13"/>
      <c r="J6" s="30"/>
      <c r="K6" s="31"/>
      <c r="L6" s="3"/>
      <c r="M6" s="3"/>
      <c r="N6" s="32" t="s">
        <v>10</v>
      </c>
      <c r="O6" s="33"/>
      <c r="P6" s="33"/>
      <c r="Q6" s="33"/>
      <c r="R6" s="34"/>
      <c r="S6" s="35"/>
      <c r="T6" s="36"/>
      <c r="U6" s="37"/>
      <c r="V6" s="37"/>
      <c r="W6" s="37"/>
      <c r="X6" s="37"/>
      <c r="Y6" s="37"/>
      <c r="Z6" s="3"/>
      <c r="AA6" s="3"/>
    </row>
    <row r="7" spans="1:27" ht="15.75" x14ac:dyDescent="0.25">
      <c r="A7" s="9"/>
      <c r="B7" s="13"/>
      <c r="C7" s="28"/>
      <c r="D7" s="15"/>
      <c r="E7" s="15"/>
      <c r="F7" s="15"/>
      <c r="G7" s="15"/>
      <c r="H7" s="9"/>
      <c r="I7" s="9"/>
      <c r="J7" s="9"/>
      <c r="K7" s="9"/>
      <c r="L7" s="3"/>
      <c r="M7" s="3"/>
      <c r="N7" s="9" t="s">
        <v>11</v>
      </c>
      <c r="O7" s="38" t="b">
        <v>0</v>
      </c>
      <c r="P7" s="38" t="b">
        <v>0</v>
      </c>
      <c r="Q7" s="39">
        <f>SUM(O7+P7)</f>
        <v>0</v>
      </c>
      <c r="R7" s="39">
        <v>3</v>
      </c>
      <c r="S7" s="15">
        <f>Q7*R7</f>
        <v>0</v>
      </c>
      <c r="T7" s="40" t="s">
        <v>12</v>
      </c>
      <c r="U7" s="9"/>
      <c r="V7" s="9"/>
      <c r="W7" s="9"/>
      <c r="X7" s="3"/>
      <c r="Y7" s="3"/>
      <c r="Z7" s="3"/>
      <c r="AA7" s="3"/>
    </row>
    <row r="8" spans="1:27" ht="18" x14ac:dyDescent="0.25">
      <c r="A8" s="22" t="s">
        <v>13</v>
      </c>
      <c r="B8" s="26"/>
      <c r="C8" s="26"/>
      <c r="D8" s="25"/>
      <c r="E8" s="25"/>
      <c r="F8" s="25" t="s">
        <v>8</v>
      </c>
      <c r="G8" s="26"/>
      <c r="H8" s="27"/>
      <c r="I8" s="27"/>
      <c r="J8" s="27"/>
      <c r="K8" s="27"/>
      <c r="L8" s="3"/>
      <c r="M8" s="3"/>
      <c r="N8" s="9" t="s">
        <v>14</v>
      </c>
      <c r="O8" s="38" t="b">
        <v>0</v>
      </c>
      <c r="P8" s="38" t="b">
        <v>0</v>
      </c>
      <c r="Q8" s="39">
        <f>SUM(P8+P8)</f>
        <v>0</v>
      </c>
      <c r="R8" s="39">
        <v>4.5</v>
      </c>
      <c r="S8" s="15">
        <f>Q8*R8</f>
        <v>0</v>
      </c>
      <c r="T8" s="9" t="s">
        <v>15</v>
      </c>
      <c r="U8" s="9"/>
      <c r="V8" s="9"/>
      <c r="W8" s="9"/>
      <c r="X8" s="3"/>
      <c r="Y8" s="3"/>
      <c r="Z8" s="3"/>
      <c r="AA8" s="3"/>
    </row>
    <row r="9" spans="1:27" ht="15.75" x14ac:dyDescent="0.25">
      <c r="A9" s="41" t="s">
        <v>16</v>
      </c>
      <c r="B9" s="42"/>
      <c r="C9" s="42"/>
      <c r="D9" s="41"/>
      <c r="E9" s="42"/>
      <c r="F9" s="42"/>
      <c r="G9" s="42"/>
      <c r="H9" s="41" t="s">
        <v>17</v>
      </c>
      <c r="I9" s="41"/>
      <c r="J9" s="41" t="s">
        <v>18</v>
      </c>
      <c r="K9" s="41"/>
      <c r="L9" s="3"/>
      <c r="M9" s="3"/>
      <c r="N9" s="43" t="s">
        <v>19</v>
      </c>
      <c r="O9" s="44" t="b">
        <v>0</v>
      </c>
      <c r="P9" s="44" t="b">
        <v>0</v>
      </c>
      <c r="Q9" s="39">
        <f>SUM(O9+P9)</f>
        <v>0</v>
      </c>
      <c r="R9" s="39">
        <v>6</v>
      </c>
      <c r="S9" s="15">
        <f>Q9*R9</f>
        <v>0</v>
      </c>
      <c r="T9" s="9" t="s">
        <v>20</v>
      </c>
      <c r="U9" s="9"/>
      <c r="V9" s="9"/>
      <c r="W9" s="9"/>
      <c r="X9" s="3"/>
      <c r="Y9" s="3"/>
      <c r="Z9" s="3"/>
      <c r="AA9" s="3"/>
    </row>
    <row r="10" spans="1:27" ht="15.75" x14ac:dyDescent="0.25">
      <c r="A10" s="9" t="s">
        <v>21</v>
      </c>
      <c r="B10" s="38" t="b">
        <v>0</v>
      </c>
      <c r="C10" s="38"/>
      <c r="D10" s="38"/>
      <c r="E10" s="38"/>
      <c r="F10" s="15">
        <f>IF(B10=FALSE,0,-1)*G5</f>
        <v>0</v>
      </c>
      <c r="G10" s="15"/>
      <c r="H10" s="40">
        <v>15</v>
      </c>
      <c r="I10" s="9"/>
      <c r="J10" s="9">
        <v>6</v>
      </c>
      <c r="K10" s="9"/>
      <c r="L10" s="3"/>
      <c r="M10" s="3"/>
      <c r="N10" s="43"/>
      <c r="O10" s="44"/>
      <c r="P10" s="44"/>
      <c r="Q10" s="39"/>
      <c r="R10" s="39"/>
      <c r="S10" s="15"/>
      <c r="T10" s="9"/>
      <c r="U10" s="9"/>
      <c r="V10" s="9"/>
      <c r="W10" s="9"/>
      <c r="X10" s="3"/>
      <c r="Y10" s="3"/>
      <c r="Z10" s="3"/>
      <c r="AA10" s="3"/>
    </row>
    <row r="11" spans="1:27" ht="15.75" x14ac:dyDescent="0.25">
      <c r="A11" s="41" t="s">
        <v>22</v>
      </c>
      <c r="B11" s="38"/>
      <c r="C11" s="38"/>
      <c r="D11" s="38"/>
      <c r="E11" s="38"/>
      <c r="F11" s="15"/>
      <c r="G11" s="15"/>
      <c r="H11" s="45">
        <v>18</v>
      </c>
      <c r="I11" s="46"/>
      <c r="J11" s="45">
        <v>9</v>
      </c>
      <c r="K11" s="46"/>
      <c r="L11" s="3"/>
      <c r="M11" s="3"/>
      <c r="N11" s="47" t="s">
        <v>23</v>
      </c>
      <c r="O11" s="48"/>
      <c r="P11" s="48"/>
      <c r="Q11" s="48"/>
      <c r="R11" s="49"/>
      <c r="S11" s="50"/>
      <c r="T11" s="51"/>
      <c r="U11" s="52"/>
      <c r="V11" s="52"/>
      <c r="W11" s="52"/>
      <c r="X11" s="52"/>
      <c r="Y11" s="52"/>
      <c r="Z11" s="3"/>
      <c r="AA11" s="3"/>
    </row>
    <row r="12" spans="1:27" ht="15.75" x14ac:dyDescent="0.25">
      <c r="A12" s="9" t="s">
        <v>24</v>
      </c>
      <c r="B12" s="38" t="b">
        <v>0</v>
      </c>
      <c r="C12" s="38"/>
      <c r="D12" s="38"/>
      <c r="E12" s="38"/>
      <c r="F12" s="15">
        <f>IF(B12=FALSE,0,1)*G5</f>
        <v>0</v>
      </c>
      <c r="G12" s="15"/>
      <c r="H12" s="40">
        <v>27</v>
      </c>
      <c r="I12" s="9"/>
      <c r="J12" s="9">
        <v>9</v>
      </c>
      <c r="K12" s="9"/>
      <c r="L12" s="3"/>
      <c r="M12" s="3"/>
      <c r="N12" s="9" t="s">
        <v>25</v>
      </c>
      <c r="O12" s="38" t="b">
        <v>0</v>
      </c>
      <c r="P12" s="38" t="b">
        <v>0</v>
      </c>
      <c r="Q12" s="39">
        <f>SUM(O12+P12)</f>
        <v>0</v>
      </c>
      <c r="R12" s="39">
        <v>3</v>
      </c>
      <c r="S12" s="15">
        <f>Q12*R12</f>
        <v>0</v>
      </c>
      <c r="T12" s="9" t="s">
        <v>26</v>
      </c>
      <c r="U12" s="9"/>
      <c r="V12" s="9"/>
      <c r="W12" s="9"/>
      <c r="X12" s="3"/>
      <c r="Y12" s="3"/>
      <c r="Z12" s="3"/>
      <c r="AA12" s="3"/>
    </row>
    <row r="13" spans="1:27" ht="15.75" x14ac:dyDescent="0.25">
      <c r="A13" s="9" t="s">
        <v>27</v>
      </c>
      <c r="B13" s="38" t="b">
        <v>0</v>
      </c>
      <c r="C13" s="38"/>
      <c r="D13" s="38"/>
      <c r="E13" s="38"/>
      <c r="F13" s="15">
        <f>IF(B13=FALSE,0,1)*G5</f>
        <v>0</v>
      </c>
      <c r="G13" s="15"/>
      <c r="H13" s="40" t="s">
        <v>28</v>
      </c>
      <c r="I13" s="9"/>
      <c r="J13" s="9"/>
      <c r="K13" s="9"/>
      <c r="L13" s="3"/>
      <c r="M13" s="3"/>
      <c r="N13" s="9" t="s">
        <v>29</v>
      </c>
      <c r="O13" s="38" t="b">
        <v>0</v>
      </c>
      <c r="P13" s="38" t="b">
        <v>0</v>
      </c>
      <c r="Q13" s="39">
        <f>SUM(O13+P13)</f>
        <v>0</v>
      </c>
      <c r="R13" s="39">
        <v>3</v>
      </c>
      <c r="S13" s="15">
        <f>Q13*R13</f>
        <v>0</v>
      </c>
      <c r="T13" s="9" t="s">
        <v>30</v>
      </c>
      <c r="U13" s="9"/>
      <c r="V13" s="9"/>
      <c r="W13" s="9"/>
      <c r="X13" s="3"/>
      <c r="Y13" s="3"/>
      <c r="Z13" s="3"/>
      <c r="AA13" s="3"/>
    </row>
    <row r="14" spans="1:27" ht="15.75" x14ac:dyDescent="0.25">
      <c r="A14" s="9"/>
      <c r="B14" s="38"/>
      <c r="C14" s="38"/>
      <c r="D14" s="38"/>
      <c r="E14" s="38"/>
      <c r="F14" s="15"/>
      <c r="G14" s="15"/>
      <c r="H14" s="40"/>
      <c r="I14" s="9"/>
      <c r="J14" s="9"/>
      <c r="K14" s="9"/>
      <c r="L14" s="3"/>
      <c r="M14" s="3"/>
      <c r="N14" s="9" t="s">
        <v>31</v>
      </c>
      <c r="O14" s="38" t="b">
        <v>0</v>
      </c>
      <c r="P14" s="38" t="b">
        <v>0</v>
      </c>
      <c r="Q14" s="39">
        <f>P14*2</f>
        <v>0</v>
      </c>
      <c r="R14" s="39">
        <v>3</v>
      </c>
      <c r="S14" s="15">
        <f>Q14*R14</f>
        <v>0</v>
      </c>
      <c r="T14" s="9" t="s">
        <v>32</v>
      </c>
      <c r="U14" s="9"/>
      <c r="V14" s="9"/>
      <c r="W14" s="9"/>
      <c r="X14" s="3"/>
      <c r="Y14" s="3"/>
      <c r="Z14" s="3"/>
      <c r="AA14" s="3"/>
    </row>
    <row r="15" spans="1:27" ht="15.75" x14ac:dyDescent="0.25">
      <c r="A15" s="41" t="s">
        <v>33</v>
      </c>
      <c r="B15" s="42"/>
      <c r="C15" s="42"/>
      <c r="D15" s="46" t="s">
        <v>3</v>
      </c>
      <c r="E15" s="42"/>
      <c r="F15" s="42"/>
      <c r="G15" s="42"/>
      <c r="H15" s="53"/>
      <c r="I15" s="53"/>
      <c r="J15" s="53"/>
      <c r="K15" s="53"/>
      <c r="L15" s="3"/>
      <c r="M15" s="3"/>
      <c r="N15" s="9" t="s">
        <v>34</v>
      </c>
      <c r="O15" s="38" t="b">
        <v>0</v>
      </c>
      <c r="P15" s="38" t="b">
        <v>0</v>
      </c>
      <c r="Q15" s="39">
        <f>P15*2</f>
        <v>0</v>
      </c>
      <c r="R15" s="15">
        <v>4.5</v>
      </c>
      <c r="S15" s="15">
        <f>Q15*R15</f>
        <v>0</v>
      </c>
      <c r="T15" s="40" t="s">
        <v>35</v>
      </c>
      <c r="U15" s="9"/>
      <c r="V15" s="9"/>
      <c r="W15" s="9"/>
      <c r="X15" s="3"/>
      <c r="Y15" s="3"/>
      <c r="Z15" s="3"/>
      <c r="AA15" s="3"/>
    </row>
    <row r="16" spans="1:27" ht="15.75" x14ac:dyDescent="0.25">
      <c r="A16" s="9" t="s">
        <v>36</v>
      </c>
      <c r="B16" s="38" t="b">
        <v>0</v>
      </c>
      <c r="C16" s="38"/>
      <c r="D16" s="38"/>
      <c r="E16" s="38"/>
      <c r="F16" s="15">
        <f>IF(B16=FALSE,0,2)*G5</f>
        <v>0</v>
      </c>
      <c r="G16" s="15"/>
      <c r="H16" s="40" t="s">
        <v>37</v>
      </c>
      <c r="I16" s="9"/>
      <c r="J16" s="9"/>
      <c r="K16" s="9"/>
      <c r="L16" s="3"/>
      <c r="M16" s="3"/>
      <c r="N16" s="9" t="s">
        <v>38</v>
      </c>
      <c r="O16" s="38" t="b">
        <v>0</v>
      </c>
      <c r="P16" s="38" t="b">
        <v>0</v>
      </c>
      <c r="Q16" s="39">
        <f>P16*2</f>
        <v>0</v>
      </c>
      <c r="R16" s="54">
        <v>3</v>
      </c>
      <c r="S16" s="15">
        <f>Q16*R16</f>
        <v>0</v>
      </c>
      <c r="T16" s="9" t="s">
        <v>39</v>
      </c>
      <c r="U16" s="9"/>
      <c r="V16" s="9"/>
      <c r="W16" s="9"/>
      <c r="X16" s="3"/>
      <c r="Y16" s="3"/>
      <c r="Z16" s="3"/>
      <c r="AA16" s="3"/>
    </row>
    <row r="17" spans="1:27" ht="15.75" x14ac:dyDescent="0.25">
      <c r="A17" s="9" t="s">
        <v>40</v>
      </c>
      <c r="B17" s="55" t="b">
        <v>0</v>
      </c>
      <c r="C17" s="15"/>
      <c r="D17" s="39">
        <f>IF(B17=FALSE,0,1)</f>
        <v>0</v>
      </c>
      <c r="E17" s="15"/>
      <c r="F17" s="15">
        <f>IF(B17=FALSE,0,2)*G5</f>
        <v>0</v>
      </c>
      <c r="G17" s="15"/>
      <c r="H17" s="9" t="s">
        <v>41</v>
      </c>
      <c r="I17" s="9"/>
      <c r="J17" s="9"/>
      <c r="K17" s="9"/>
      <c r="L17" s="3"/>
      <c r="M17" s="3"/>
      <c r="N17" s="9"/>
      <c r="O17" s="44"/>
      <c r="P17" s="44"/>
      <c r="Q17" s="39"/>
      <c r="R17" s="15"/>
      <c r="S17" s="15"/>
      <c r="T17" s="40"/>
      <c r="U17" s="9"/>
      <c r="V17" s="9"/>
      <c r="W17" s="9"/>
      <c r="X17" s="3"/>
      <c r="Y17" s="3"/>
      <c r="Z17" s="3"/>
      <c r="AA17" s="3"/>
    </row>
    <row r="18" spans="1:27" ht="15.75" x14ac:dyDescent="0.25">
      <c r="A18" s="9" t="s">
        <v>42</v>
      </c>
      <c r="B18" s="38" t="b">
        <v>0</v>
      </c>
      <c r="C18" s="38" t="b">
        <v>0</v>
      </c>
      <c r="D18" s="15">
        <f>B18+C18</f>
        <v>0</v>
      </c>
      <c r="E18" s="39"/>
      <c r="F18" s="15">
        <v>0</v>
      </c>
      <c r="G18" s="15"/>
      <c r="H18" s="9" t="s">
        <v>43</v>
      </c>
      <c r="I18" s="9"/>
      <c r="J18" s="9"/>
      <c r="K18" s="9"/>
      <c r="L18" s="3"/>
      <c r="M18" s="3"/>
      <c r="N18" s="56" t="s">
        <v>44</v>
      </c>
      <c r="O18" s="57"/>
      <c r="P18" s="57"/>
      <c r="Q18" s="57"/>
      <c r="R18" s="58"/>
      <c r="S18" s="59"/>
      <c r="T18" s="60"/>
      <c r="U18" s="60"/>
      <c r="V18" s="60"/>
      <c r="W18" s="60"/>
      <c r="X18" s="60"/>
      <c r="Y18" s="60"/>
      <c r="Z18" s="3"/>
      <c r="AA18" s="3"/>
    </row>
    <row r="19" spans="1:27" ht="15.75" x14ac:dyDescent="0.25">
      <c r="A19" s="9" t="s">
        <v>45</v>
      </c>
      <c r="B19" s="38" t="b">
        <v>0</v>
      </c>
      <c r="C19" s="38" t="b">
        <v>0</v>
      </c>
      <c r="D19" s="15">
        <f>B19+C19</f>
        <v>0</v>
      </c>
      <c r="E19" s="39"/>
      <c r="F19" s="15">
        <v>0</v>
      </c>
      <c r="G19" s="15"/>
      <c r="H19" s="9" t="s">
        <v>46</v>
      </c>
      <c r="I19" s="9"/>
      <c r="J19" s="9"/>
      <c r="K19" s="9"/>
      <c r="L19" s="3"/>
      <c r="M19" s="3"/>
      <c r="N19" s="9" t="s">
        <v>47</v>
      </c>
      <c r="O19" s="44" t="b">
        <v>0</v>
      </c>
      <c r="P19" s="44" t="b">
        <v>0</v>
      </c>
      <c r="Q19" s="39">
        <f>P19*2</f>
        <v>0</v>
      </c>
      <c r="R19" s="15">
        <v>4.5</v>
      </c>
      <c r="S19" s="15">
        <f t="shared" ref="S19:S24" si="0">Q19*R19</f>
        <v>0</v>
      </c>
      <c r="T19" s="40" t="s">
        <v>48</v>
      </c>
      <c r="U19" s="9"/>
      <c r="V19" s="9"/>
      <c r="W19" s="9"/>
      <c r="X19" s="3"/>
      <c r="Y19" s="3"/>
      <c r="Z19" s="3"/>
      <c r="AA19" s="3"/>
    </row>
    <row r="20" spans="1:27" ht="15.75" x14ac:dyDescent="0.25">
      <c r="A20" s="9"/>
      <c r="B20" s="38"/>
      <c r="C20" s="38"/>
      <c r="D20" s="38"/>
      <c r="E20" s="38"/>
      <c r="F20" s="15"/>
      <c r="G20" s="15"/>
      <c r="H20" s="40"/>
      <c r="I20" s="9"/>
      <c r="J20" s="9"/>
      <c r="K20" s="9"/>
      <c r="L20" s="3"/>
      <c r="M20" s="3"/>
      <c r="N20" s="10" t="s">
        <v>49</v>
      </c>
      <c r="O20" s="38" t="b">
        <v>0</v>
      </c>
      <c r="P20" s="38" t="b">
        <v>0</v>
      </c>
      <c r="Q20" s="39">
        <f>SUM(O20+P20)</f>
        <v>0</v>
      </c>
      <c r="R20" s="39">
        <v>5</v>
      </c>
      <c r="S20" s="15">
        <f t="shared" si="0"/>
        <v>0</v>
      </c>
      <c r="T20" s="9" t="s">
        <v>50</v>
      </c>
      <c r="U20" s="9"/>
      <c r="V20" s="9"/>
      <c r="W20" s="9"/>
      <c r="X20" s="3"/>
      <c r="Y20" s="3"/>
      <c r="Z20" s="3"/>
      <c r="AA20" s="3"/>
    </row>
    <row r="21" spans="1:27" ht="15.75" x14ac:dyDescent="0.25">
      <c r="A21" s="9"/>
      <c r="B21" s="38"/>
      <c r="C21" s="38"/>
      <c r="D21" s="38"/>
      <c r="E21" s="38"/>
      <c r="F21" s="13" t="s">
        <v>1</v>
      </c>
      <c r="G21" s="13" t="s">
        <v>2</v>
      </c>
      <c r="H21" s="40"/>
      <c r="I21" s="9"/>
      <c r="J21" s="9"/>
      <c r="K21" s="9"/>
      <c r="L21" s="3"/>
      <c r="M21" s="3"/>
      <c r="N21" s="9" t="s">
        <v>51</v>
      </c>
      <c r="O21" s="38" t="b">
        <v>0</v>
      </c>
      <c r="P21" s="38" t="b">
        <v>0</v>
      </c>
      <c r="Q21" s="39">
        <f>SUM(O21+P21)</f>
        <v>0</v>
      </c>
      <c r="R21" s="15">
        <v>4.5</v>
      </c>
      <c r="S21" s="15">
        <f t="shared" si="0"/>
        <v>0</v>
      </c>
      <c r="T21" s="9" t="s">
        <v>52</v>
      </c>
      <c r="U21" s="9"/>
      <c r="V21" s="9"/>
      <c r="W21" s="9"/>
      <c r="X21" s="3"/>
      <c r="Y21" s="3"/>
      <c r="Z21" s="3"/>
      <c r="AA21" s="3"/>
    </row>
    <row r="22" spans="1:27" ht="15.75" x14ac:dyDescent="0.25">
      <c r="A22" s="61" t="s">
        <v>53</v>
      </c>
      <c r="B22" s="62"/>
      <c r="C22" s="62"/>
      <c r="D22" s="62"/>
      <c r="E22" s="63" t="s">
        <v>54</v>
      </c>
      <c r="F22" s="64"/>
      <c r="G22" s="64"/>
      <c r="H22" s="64"/>
      <c r="I22" s="64"/>
      <c r="J22" s="64"/>
      <c r="K22" s="64"/>
      <c r="L22" s="3"/>
      <c r="M22" s="3"/>
      <c r="N22" s="9" t="s">
        <v>55</v>
      </c>
      <c r="O22" s="38"/>
      <c r="P22" s="38" t="b">
        <v>0</v>
      </c>
      <c r="Q22" s="39">
        <f>P22*2</f>
        <v>0</v>
      </c>
      <c r="R22" s="15">
        <v>4.5</v>
      </c>
      <c r="S22" s="15">
        <f t="shared" si="0"/>
        <v>0</v>
      </c>
      <c r="T22" s="9" t="s">
        <v>56</v>
      </c>
      <c r="U22" s="9"/>
      <c r="V22" s="9"/>
      <c r="W22" s="9"/>
      <c r="X22" s="3"/>
      <c r="Y22" s="3"/>
      <c r="Z22" s="3"/>
      <c r="AA22" s="3"/>
    </row>
    <row r="23" spans="1:27" ht="15.75" x14ac:dyDescent="0.25">
      <c r="A23" s="61" t="s">
        <v>57</v>
      </c>
      <c r="B23" s="44" t="s">
        <v>58</v>
      </c>
      <c r="C23" s="44"/>
      <c r="D23" s="44"/>
      <c r="E23" s="39"/>
      <c r="F23" s="15">
        <f>IF(G5&lt;1,0,0.5*6)</f>
        <v>0</v>
      </c>
      <c r="G23" s="15">
        <f>(G5-D18-D19)*6</f>
        <v>0</v>
      </c>
      <c r="H23" s="40" t="s">
        <v>59</v>
      </c>
      <c r="I23" s="9"/>
      <c r="J23" s="9"/>
      <c r="K23" s="9"/>
      <c r="L23" s="3"/>
      <c r="M23" s="3"/>
      <c r="N23" s="9" t="s">
        <v>60</v>
      </c>
      <c r="O23" s="38" t="b">
        <v>0</v>
      </c>
      <c r="P23" s="38" t="b">
        <v>0</v>
      </c>
      <c r="Q23" s="39">
        <f>P23*2</f>
        <v>0</v>
      </c>
      <c r="R23" s="15">
        <v>4.5</v>
      </c>
      <c r="S23" s="15">
        <f t="shared" si="0"/>
        <v>0</v>
      </c>
      <c r="T23" s="9" t="s">
        <v>61</v>
      </c>
      <c r="U23" s="9"/>
      <c r="V23" s="9"/>
      <c r="W23" s="9"/>
      <c r="X23" s="3"/>
      <c r="Y23" s="3"/>
      <c r="Z23" s="3"/>
      <c r="AA23" s="3"/>
    </row>
    <row r="24" spans="1:27" ht="15.75" x14ac:dyDescent="0.25">
      <c r="A24" s="9" t="s">
        <v>62</v>
      </c>
      <c r="B24" s="38" t="b">
        <v>0</v>
      </c>
      <c r="C24" s="65" t="b">
        <v>0</v>
      </c>
      <c r="D24" s="38" t="b">
        <v>0</v>
      </c>
      <c r="E24" s="38" t="b">
        <v>0</v>
      </c>
      <c r="F24" s="15">
        <f>0.5*(B24+C24+D24+E24+D25+E25)</f>
        <v>0</v>
      </c>
      <c r="G24" s="15">
        <f>(G5-D18-D19)*(B24+C24+D24+E24+D25+E25)</f>
        <v>0</v>
      </c>
      <c r="H24" s="40" t="s">
        <v>63</v>
      </c>
      <c r="I24" s="9"/>
      <c r="J24" s="9"/>
      <c r="K24" s="9"/>
      <c r="L24" s="3"/>
      <c r="M24" s="3"/>
      <c r="N24" s="9" t="s">
        <v>64</v>
      </c>
      <c r="O24" s="38" t="b">
        <v>0</v>
      </c>
      <c r="P24" s="38" t="b">
        <v>0</v>
      </c>
      <c r="Q24" s="39">
        <f>SUM(O24+P24)</f>
        <v>0</v>
      </c>
      <c r="R24" s="39">
        <v>6</v>
      </c>
      <c r="S24" s="15">
        <f t="shared" si="0"/>
        <v>0</v>
      </c>
      <c r="T24" s="9" t="s">
        <v>65</v>
      </c>
      <c r="U24" s="9"/>
      <c r="V24" s="9"/>
      <c r="W24" s="9"/>
      <c r="X24" s="3"/>
      <c r="Y24" s="3"/>
      <c r="Z24" s="3"/>
      <c r="AA24" s="3"/>
    </row>
    <row r="25" spans="1:27" ht="15.75" x14ac:dyDescent="0.25">
      <c r="A25" s="66"/>
      <c r="B25" s="38"/>
      <c r="C25" s="65"/>
      <c r="D25" s="38" t="b">
        <v>0</v>
      </c>
      <c r="E25" s="38" t="b">
        <v>0</v>
      </c>
      <c r="F25" s="15"/>
      <c r="G25" s="15"/>
      <c r="H25" s="9"/>
      <c r="I25" s="9"/>
      <c r="J25" s="9"/>
      <c r="K25" s="9"/>
      <c r="L25" s="3"/>
      <c r="M25" s="3"/>
      <c r="N25" s="9"/>
      <c r="O25" s="38"/>
      <c r="P25" s="38"/>
      <c r="Q25" s="39"/>
      <c r="R25" s="39"/>
      <c r="S25" s="15"/>
      <c r="T25" s="9"/>
      <c r="U25" s="9"/>
      <c r="V25" s="9"/>
      <c r="W25" s="9"/>
      <c r="X25" s="3"/>
      <c r="Y25" s="3"/>
      <c r="Z25" s="3"/>
      <c r="AA25" s="3"/>
    </row>
    <row r="26" spans="1:27" ht="15.75" x14ac:dyDescent="0.25">
      <c r="A26" s="67">
        <v>46019</v>
      </c>
      <c r="B26" s="15"/>
      <c r="C26" s="15"/>
      <c r="D26" s="13"/>
      <c r="E26" s="13"/>
      <c r="F26" s="13"/>
      <c r="G26" s="13"/>
      <c r="H26" s="9"/>
      <c r="I26" s="9"/>
      <c r="J26" s="9"/>
      <c r="K26" s="9"/>
      <c r="L26" s="3"/>
      <c r="M26" s="3"/>
      <c r="N26" s="14" t="s">
        <v>66</v>
      </c>
      <c r="O26" s="15"/>
      <c r="P26" s="15"/>
      <c r="Q26" s="15"/>
      <c r="R26" s="15"/>
      <c r="S26" s="15">
        <f>IF(AND((SUM(S12:S16)&gt;0),(SUM(S19:S24)&gt;0)),1,0)</f>
        <v>0</v>
      </c>
      <c r="T26" s="9" t="s">
        <v>67</v>
      </c>
      <c r="U26" s="9"/>
      <c r="V26" s="9"/>
      <c r="W26" s="9"/>
      <c r="X26" s="9"/>
      <c r="Y26" s="3"/>
      <c r="Z26" s="3"/>
      <c r="AA26" s="3"/>
    </row>
    <row r="27" spans="1:27" ht="18" x14ac:dyDescent="0.25">
      <c r="A27" s="68" t="s">
        <v>68</v>
      </c>
      <c r="B27" s="69"/>
      <c r="C27" s="69" t="s">
        <v>69</v>
      </c>
      <c r="D27" s="20"/>
      <c r="E27" s="70"/>
      <c r="F27" s="67"/>
      <c r="G27" s="13"/>
      <c r="H27" s="9"/>
      <c r="I27" s="9"/>
      <c r="J27" s="30"/>
      <c r="K27" s="31"/>
      <c r="L27" s="3"/>
      <c r="M27" s="3"/>
      <c r="N27" s="43"/>
      <c r="O27" s="39"/>
      <c r="P27" s="39"/>
      <c r="Q27" s="39"/>
      <c r="R27" s="39"/>
      <c r="S27" s="15"/>
      <c r="T27" s="9"/>
      <c r="U27" s="9"/>
      <c r="V27" s="9"/>
      <c r="W27" s="9"/>
      <c r="X27" s="9"/>
      <c r="Y27" s="3"/>
      <c r="Z27" s="3"/>
      <c r="AA27" s="3"/>
    </row>
    <row r="28" spans="1:27" ht="15.75" x14ac:dyDescent="0.25">
      <c r="A28" s="67"/>
      <c r="B28" s="13"/>
      <c r="C28" s="15"/>
      <c r="D28" s="15"/>
      <c r="E28" s="13"/>
      <c r="F28" s="15"/>
      <c r="G28" s="15"/>
      <c r="H28" s="9"/>
      <c r="I28" s="9"/>
      <c r="J28" s="9"/>
      <c r="K28" s="9"/>
      <c r="L28" s="3"/>
      <c r="M28" s="3"/>
      <c r="N28" s="43"/>
      <c r="O28" s="39"/>
      <c r="P28" s="39"/>
      <c r="Q28" s="39"/>
      <c r="R28" s="39"/>
      <c r="S28" s="15"/>
      <c r="T28" s="9"/>
      <c r="U28" s="9"/>
      <c r="V28" s="9"/>
      <c r="W28" s="9"/>
      <c r="X28" s="9"/>
      <c r="Y28" s="3"/>
      <c r="Z28" s="3"/>
      <c r="AA28" s="3"/>
    </row>
    <row r="29" spans="1:27" ht="15.75" x14ac:dyDescent="0.25">
      <c r="A29" s="43"/>
      <c r="B29" s="54"/>
      <c r="C29" s="54"/>
      <c r="D29" s="54"/>
      <c r="E29" s="54"/>
      <c r="F29" s="54"/>
      <c r="G29" s="54"/>
      <c r="H29" s="43"/>
      <c r="I29" s="43"/>
      <c r="J29" s="43"/>
      <c r="K29" s="43"/>
      <c r="L29" s="3"/>
      <c r="M29" s="3"/>
      <c r="N29" s="9"/>
      <c r="O29" s="39"/>
      <c r="P29" s="39"/>
      <c r="Q29" s="39"/>
      <c r="R29" s="39"/>
      <c r="S29" s="15"/>
      <c r="T29" s="9"/>
      <c r="U29" s="9"/>
      <c r="V29" s="9"/>
      <c r="W29" s="9"/>
      <c r="X29" s="9"/>
      <c r="Y29" s="3"/>
      <c r="Z29" s="3"/>
      <c r="AA29" s="3"/>
    </row>
    <row r="30" spans="1:27" ht="15.7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"/>
      <c r="M30" s="3"/>
      <c r="N30" s="43"/>
      <c r="O30" s="39"/>
      <c r="P30" s="39"/>
      <c r="Q30" s="39"/>
      <c r="R30" s="15"/>
      <c r="S30" s="15"/>
      <c r="T30" s="9"/>
      <c r="U30" s="9"/>
      <c r="V30" s="9"/>
      <c r="W30" s="9"/>
      <c r="X30" s="43"/>
      <c r="Y30" s="3"/>
      <c r="Z30" s="3"/>
      <c r="AA30" s="3"/>
    </row>
    <row r="31" spans="1:27" ht="15.7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3"/>
      <c r="M31" s="3"/>
      <c r="N31" s="43"/>
      <c r="O31" s="39"/>
      <c r="P31" s="39"/>
      <c r="Q31" s="39"/>
      <c r="R31" s="54"/>
      <c r="S31" s="54"/>
      <c r="T31" s="43"/>
      <c r="U31" s="43"/>
      <c r="V31" s="43"/>
      <c r="W31" s="43"/>
      <c r="X31" s="43"/>
      <c r="Y31" s="3"/>
      <c r="Z31" s="3"/>
      <c r="AA31" s="3"/>
    </row>
    <row r="32" spans="1:2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3"/>
      <c r="O32" s="39"/>
      <c r="P32" s="39"/>
      <c r="Q32" s="39"/>
      <c r="R32" s="54"/>
      <c r="S32" s="54"/>
      <c r="T32" s="43"/>
      <c r="U32" s="43"/>
      <c r="V32" s="43"/>
      <c r="W32" s="43"/>
      <c r="X32" s="43"/>
      <c r="Y32" s="3"/>
      <c r="Z32" s="3"/>
      <c r="AA32" s="3"/>
    </row>
    <row r="33" spans="1:2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71"/>
      <c r="O33" s="39"/>
      <c r="P33" s="39"/>
      <c r="Q33" s="54"/>
      <c r="R33" s="54"/>
      <c r="S33" s="54"/>
      <c r="T33" s="43"/>
      <c r="U33" s="43"/>
      <c r="V33" s="43"/>
      <c r="W33" s="43"/>
      <c r="X33" s="43"/>
      <c r="Y33" s="3"/>
      <c r="Z33" s="3"/>
      <c r="AA33" s="3"/>
    </row>
    <row r="34" spans="1:27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3"/>
      <c r="O34" s="39"/>
      <c r="P34" s="39"/>
      <c r="Q34" s="39"/>
      <c r="R34" s="39"/>
      <c r="S34" s="54"/>
      <c r="T34" s="43"/>
      <c r="U34" s="43"/>
      <c r="V34" s="43"/>
      <c r="W34" s="10"/>
      <c r="X34" s="43"/>
      <c r="Y34" s="3"/>
      <c r="Z34" s="3"/>
      <c r="AA34" s="3"/>
    </row>
    <row r="35" spans="1:27" ht="15.7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3"/>
      <c r="O35" s="39"/>
      <c r="P35" s="39"/>
      <c r="Q35" s="39"/>
      <c r="R35" s="54"/>
      <c r="S35" s="54"/>
      <c r="T35" s="43"/>
      <c r="U35" s="43"/>
      <c r="V35" s="43"/>
      <c r="W35" s="43"/>
      <c r="X35" s="43"/>
      <c r="Y35" s="3"/>
      <c r="Z35" s="3"/>
      <c r="AA35" s="3"/>
    </row>
    <row r="36" spans="1:27" ht="15.7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3"/>
      <c r="O36" s="39"/>
      <c r="P36" s="39"/>
      <c r="Q36" s="39"/>
      <c r="R36" s="54"/>
      <c r="S36" s="54"/>
      <c r="T36" s="43"/>
      <c r="U36" s="43"/>
      <c r="V36" s="43"/>
      <c r="W36" s="43"/>
      <c r="X36" s="43"/>
      <c r="Y36" s="3"/>
      <c r="Z36" s="3"/>
      <c r="AA36" s="3"/>
    </row>
    <row r="37" spans="1:27" ht="15.7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3"/>
      <c r="O37" s="39"/>
      <c r="P37" s="39"/>
      <c r="Q37" s="39"/>
      <c r="R37" s="39"/>
      <c r="S37" s="54"/>
      <c r="T37" s="43"/>
      <c r="U37" s="43"/>
      <c r="V37" s="43"/>
      <c r="W37" s="43"/>
      <c r="X37" s="43"/>
      <c r="Y37" s="3"/>
      <c r="Z37" s="3"/>
      <c r="AA37" s="3"/>
    </row>
    <row r="38" spans="1:27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72"/>
      <c r="O38" s="39"/>
      <c r="P38" s="39"/>
      <c r="Q38" s="39"/>
      <c r="R38" s="54"/>
      <c r="S38" s="54"/>
      <c r="T38" s="43"/>
      <c r="U38" s="43"/>
      <c r="V38" s="43"/>
      <c r="W38" s="43"/>
      <c r="X38" s="43"/>
      <c r="Y38" s="3"/>
      <c r="Z38" s="3"/>
      <c r="AA38" s="3"/>
    </row>
    <row r="39" spans="1:27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3"/>
      <c r="O39" s="54"/>
      <c r="P39" s="54"/>
      <c r="Q39" s="54"/>
      <c r="R39" s="54"/>
      <c r="S39" s="54"/>
      <c r="T39" s="43"/>
      <c r="U39" s="43"/>
      <c r="V39" s="43"/>
      <c r="W39" s="43"/>
      <c r="X39" s="43"/>
      <c r="Y39" s="3"/>
      <c r="Z39" s="3"/>
      <c r="AA39" s="3"/>
    </row>
    <row r="40" spans="1:27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3"/>
      <c r="O40" s="54"/>
      <c r="P40" s="54"/>
      <c r="Q40" s="54"/>
      <c r="R40" s="54"/>
      <c r="S40" s="54"/>
      <c r="T40" s="43"/>
      <c r="U40" s="43"/>
      <c r="V40" s="43"/>
      <c r="W40" s="43"/>
      <c r="X40" s="43"/>
      <c r="Y40" s="3"/>
      <c r="Z40" s="3"/>
      <c r="AA40" s="3"/>
    </row>
    <row r="41" spans="1:27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3"/>
      <c r="O41" s="54"/>
      <c r="P41" s="54"/>
      <c r="Q41" s="54"/>
      <c r="R41" s="54"/>
      <c r="S41" s="54"/>
      <c r="T41" s="43"/>
      <c r="U41" s="43"/>
      <c r="V41" s="43"/>
      <c r="W41" s="43"/>
      <c r="X41" s="43"/>
      <c r="Y41" s="3"/>
      <c r="Z41" s="3"/>
      <c r="AA41" s="3"/>
    </row>
    <row r="42" spans="1:27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2"/>
      <c r="O42" s="73"/>
      <c r="P42" s="73"/>
      <c r="Q42" s="73"/>
      <c r="R42" s="73"/>
      <c r="S42" s="73"/>
      <c r="T42" s="74"/>
      <c r="U42" s="43"/>
      <c r="V42" s="43"/>
      <c r="W42" s="43"/>
      <c r="X42" s="43"/>
      <c r="Y42" s="3"/>
      <c r="Z42" s="3"/>
      <c r="AA42" s="3"/>
    </row>
    <row r="43" spans="1:2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3"/>
      <c r="O43" s="54"/>
      <c r="P43" s="54"/>
      <c r="Q43" s="54"/>
      <c r="R43" s="54"/>
      <c r="S43" s="54"/>
      <c r="T43" s="43"/>
      <c r="U43" s="43"/>
      <c r="V43" s="43"/>
      <c r="W43" s="43"/>
      <c r="X43" s="43"/>
      <c r="Y43" s="3"/>
      <c r="Z43" s="3"/>
      <c r="AA43" s="3"/>
    </row>
    <row r="44" spans="1:27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3"/>
      <c r="O44" s="54"/>
      <c r="P44" s="54"/>
      <c r="Q44" s="54"/>
      <c r="R44" s="54"/>
      <c r="S44" s="54"/>
      <c r="T44" s="43"/>
      <c r="U44" s="43"/>
      <c r="V44" s="43"/>
      <c r="W44" s="43"/>
      <c r="X44" s="43"/>
      <c r="Y44" s="3"/>
      <c r="Z44" s="3"/>
      <c r="AA44" s="3"/>
    </row>
    <row r="45" spans="1:27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3"/>
      <c r="O45" s="54"/>
      <c r="P45" s="54"/>
      <c r="Q45" s="54"/>
      <c r="R45" s="54"/>
      <c r="S45" s="54"/>
      <c r="T45" s="43"/>
      <c r="U45" s="43"/>
      <c r="V45" s="43"/>
      <c r="W45" s="43"/>
      <c r="X45" s="43"/>
      <c r="Y45" s="3"/>
      <c r="Z45" s="3"/>
      <c r="AA45" s="3"/>
    </row>
    <row r="46" spans="1:27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"/>
      <c r="Z46" s="3"/>
      <c r="AA46" s="3"/>
    </row>
    <row r="47" spans="1:2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conditionalFormatting sqref="A10">
    <cfRule type="expression" dxfId="35" priority="29">
      <formula>$B$10=TRUE</formula>
    </cfRule>
  </conditionalFormatting>
  <conditionalFormatting sqref="A11">
    <cfRule type="expression" dxfId="34" priority="5">
      <formula>$B$12=TRUE</formula>
    </cfRule>
    <cfRule type="expression" dxfId="33" priority="6">
      <formula>$B$10=TRUE</formula>
    </cfRule>
  </conditionalFormatting>
  <conditionalFormatting sqref="A12">
    <cfRule type="expression" dxfId="32" priority="26">
      <formula>$B$12=TRUE</formula>
    </cfRule>
  </conditionalFormatting>
  <conditionalFormatting sqref="A13">
    <cfRule type="expression" dxfId="31" priority="28">
      <formula>$B$13=TRUE</formula>
    </cfRule>
  </conditionalFormatting>
  <conditionalFormatting sqref="A16">
    <cfRule type="expression" dxfId="30" priority="27">
      <formula>$B$16=TRUE</formula>
    </cfRule>
  </conditionalFormatting>
  <conditionalFormatting sqref="A17:A19">
    <cfRule type="expression" dxfId="29" priority="25">
      <formula>B17=TRUE</formula>
    </cfRule>
  </conditionalFormatting>
  <conditionalFormatting sqref="A18:A19">
    <cfRule type="expression" dxfId="28" priority="24">
      <formula>C18=TRUE</formula>
    </cfRule>
  </conditionalFormatting>
  <conditionalFormatting sqref="A24">
    <cfRule type="expression" dxfId="27" priority="30">
      <formula>$F$24&gt;0</formula>
    </cfRule>
  </conditionalFormatting>
  <conditionalFormatting sqref="H10:K10">
    <cfRule type="expression" dxfId="26" priority="3">
      <formula>$B$10=TRUE</formula>
    </cfRule>
  </conditionalFormatting>
  <conditionalFormatting sqref="H11:K11">
    <cfRule type="expression" dxfId="25" priority="1">
      <formula>$B$12=TRUE</formula>
    </cfRule>
    <cfRule type="expression" dxfId="24" priority="2">
      <formula>$B$10=TRUE</formula>
    </cfRule>
  </conditionalFormatting>
  <conditionalFormatting sqref="H12:K12">
    <cfRule type="expression" dxfId="23" priority="4">
      <formula>$B$12=TRUE</formula>
    </cfRule>
  </conditionalFormatting>
  <conditionalFormatting sqref="N7">
    <cfRule type="expression" dxfId="22" priority="22">
      <formula>$P$7=TRUE</formula>
    </cfRule>
    <cfRule type="expression" dxfId="21" priority="31">
      <formula>$O$7=TRUE</formula>
    </cfRule>
  </conditionalFormatting>
  <conditionalFormatting sqref="N8">
    <cfRule type="expression" dxfId="20" priority="21">
      <formula>$P$8=TRUE</formula>
    </cfRule>
    <cfRule type="expression" dxfId="19" priority="34">
      <formula>#REF!</formula>
    </cfRule>
  </conditionalFormatting>
  <conditionalFormatting sqref="N9">
    <cfRule type="expression" dxfId="18" priority="19">
      <formula>$O$9=TRUE</formula>
    </cfRule>
    <cfRule type="expression" dxfId="17" priority="20">
      <formula>$P$9=TRUE</formula>
    </cfRule>
  </conditionalFormatting>
  <conditionalFormatting sqref="N12">
    <cfRule type="expression" dxfId="16" priority="17">
      <formula>$P$12=TRUE</formula>
    </cfRule>
    <cfRule type="expression" dxfId="15" priority="18">
      <formula>$O$12=TRUE</formula>
    </cfRule>
  </conditionalFormatting>
  <conditionalFormatting sqref="N13">
    <cfRule type="expression" dxfId="14" priority="15">
      <formula>$P$13=TRUE</formula>
    </cfRule>
    <cfRule type="expression" dxfId="13" priority="16">
      <formula>$O$13=TRUE</formula>
    </cfRule>
  </conditionalFormatting>
  <conditionalFormatting sqref="N14">
    <cfRule type="expression" dxfId="12" priority="14">
      <formula>$P$14=TRUE</formula>
    </cfRule>
  </conditionalFormatting>
  <conditionalFormatting sqref="N15">
    <cfRule type="expression" dxfId="11" priority="32">
      <formula>$P$15=TRUE</formula>
    </cfRule>
  </conditionalFormatting>
  <conditionalFormatting sqref="N16">
    <cfRule type="expression" dxfId="10" priority="13">
      <formula>$P$16=TRUE</formula>
    </cfRule>
  </conditionalFormatting>
  <conditionalFormatting sqref="N19">
    <cfRule type="expression" dxfId="9" priority="12">
      <formula>$P$19=TRUE</formula>
    </cfRule>
  </conditionalFormatting>
  <conditionalFormatting sqref="N20">
    <cfRule type="expression" dxfId="8" priority="11">
      <formula>$P$20=TRUE</formula>
    </cfRule>
    <cfRule type="expression" dxfId="7" priority="35">
      <formula>$O$20=TRUE</formula>
    </cfRule>
  </conditionalFormatting>
  <conditionalFormatting sqref="N21">
    <cfRule type="expression" dxfId="6" priority="9">
      <formula>$O$21=TRUE</formula>
    </cfRule>
    <cfRule type="expression" dxfId="5" priority="10">
      <formula>$P$21=TRUE</formula>
    </cfRule>
  </conditionalFormatting>
  <conditionalFormatting sqref="N22">
    <cfRule type="expression" dxfId="4" priority="33">
      <formula>$P$22=TRUE</formula>
    </cfRule>
  </conditionalFormatting>
  <conditionalFormatting sqref="N23">
    <cfRule type="expression" dxfId="3" priority="36">
      <formula>$P$23=TRUE</formula>
    </cfRule>
  </conditionalFormatting>
  <conditionalFormatting sqref="N24">
    <cfRule type="expression" dxfId="2" priority="7">
      <formula>$O$24=TRUE</formula>
    </cfRule>
    <cfRule type="expression" dxfId="1" priority="8">
      <formula>$P$24=TRUE</formula>
    </cfRule>
  </conditionalFormatting>
  <conditionalFormatting sqref="AN6">
    <cfRule type="expression" dxfId="0" priority="23">
      <formula>$O$7=TRUE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altText="">
                <anchor moveWithCells="1">
                  <from>
                    <xdr:col>1</xdr:col>
                    <xdr:colOff>180975</xdr:colOff>
                    <xdr:row>10</xdr:row>
                    <xdr:rowOff>190500</xdr:rowOff>
                  </from>
                  <to>
                    <xdr:col>1</xdr:col>
                    <xdr:colOff>390525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1</xdr:col>
                    <xdr:colOff>180975</xdr:colOff>
                    <xdr:row>11</xdr:row>
                    <xdr:rowOff>190500</xdr:rowOff>
                  </from>
                  <to>
                    <xdr:col>1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390525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1</xdr:col>
                    <xdr:colOff>180975</xdr:colOff>
                    <xdr:row>15</xdr:row>
                    <xdr:rowOff>190500</xdr:rowOff>
                  </from>
                  <to>
                    <xdr:col>1</xdr:col>
                    <xdr:colOff>419100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">
                <anchor moveWithCells="1">
                  <from>
                    <xdr:col>1</xdr:col>
                    <xdr:colOff>180975</xdr:colOff>
                    <xdr:row>14</xdr:row>
                    <xdr:rowOff>190500</xdr:rowOff>
                  </from>
                  <to>
                    <xdr:col>1</xdr:col>
                    <xdr:colOff>381000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">
                <anchor moveWithCells="1">
                  <from>
                    <xdr:col>14</xdr:col>
                    <xdr:colOff>180975</xdr:colOff>
                    <xdr:row>5</xdr:row>
                    <xdr:rowOff>190500</xdr:rowOff>
                  </from>
                  <to>
                    <xdr:col>14</xdr:col>
                    <xdr:colOff>409575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">
                <anchor moveWithCells="1">
                  <from>
                    <xdr:col>14</xdr:col>
                    <xdr:colOff>171450</xdr:colOff>
                    <xdr:row>11</xdr:row>
                    <xdr:rowOff>180975</xdr:rowOff>
                  </from>
                  <to>
                    <xdr:col>14</xdr:col>
                    <xdr:colOff>381000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15</xdr:col>
                    <xdr:colOff>19050</xdr:colOff>
                    <xdr:row>12</xdr:row>
                    <xdr:rowOff>180975</xdr:rowOff>
                  </from>
                  <to>
                    <xdr:col>15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13</xdr:row>
                    <xdr:rowOff>180975</xdr:rowOff>
                  </from>
                  <to>
                    <xdr:col>15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">
                <anchor moveWithCells="1">
                  <from>
                    <xdr:col>14</xdr:col>
                    <xdr:colOff>180975</xdr:colOff>
                    <xdr:row>18</xdr:row>
                    <xdr:rowOff>190500</xdr:rowOff>
                  </from>
                  <to>
                    <xdr:col>14</xdr:col>
                    <xdr:colOff>381000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">
                <anchor moveWithCells="1">
                  <from>
                    <xdr:col>14</xdr:col>
                    <xdr:colOff>180975</xdr:colOff>
                    <xdr:row>19</xdr:row>
                    <xdr:rowOff>180975</xdr:rowOff>
                  </from>
                  <to>
                    <xdr:col>14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15</xdr:col>
                    <xdr:colOff>219075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22</xdr:row>
                    <xdr:rowOff>190500</xdr:rowOff>
                  </from>
                  <to>
                    <xdr:col>15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15</xdr:col>
                    <xdr:colOff>257175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 altText="">
                <anchor moveWithCells="1">
                  <from>
                    <xdr:col>14</xdr:col>
                    <xdr:colOff>180975</xdr:colOff>
                    <xdr:row>7</xdr:row>
                    <xdr:rowOff>219075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 altText="">
                <anchor moveWithCells="1">
                  <from>
                    <xdr:col>15</xdr:col>
                    <xdr:colOff>19050</xdr:colOff>
                    <xdr:row>5</xdr:row>
                    <xdr:rowOff>200025</xdr:rowOff>
                  </from>
                  <to>
                    <xdr:col>15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15</xdr:col>
                    <xdr:colOff>276225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14</xdr:row>
                    <xdr:rowOff>200025</xdr:rowOff>
                  </from>
                  <to>
                    <xdr:col>15</xdr:col>
                    <xdr:colOff>209550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 altText="">
                <anchor moveWithCells="1">
                  <from>
                    <xdr:col>15</xdr:col>
                    <xdr:colOff>19050</xdr:colOff>
                    <xdr:row>11</xdr:row>
                    <xdr:rowOff>0</xdr:rowOff>
                  </from>
                  <to>
                    <xdr:col>15</xdr:col>
                    <xdr:colOff>285750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 altText="">
                <anchor moveWithCells="1">
                  <from>
                    <xdr:col>15</xdr:col>
                    <xdr:colOff>19050</xdr:colOff>
                    <xdr:row>12</xdr:row>
                    <xdr:rowOff>9525</xdr:rowOff>
                  </from>
                  <to>
                    <xdr:col>15</xdr:col>
                    <xdr:colOff>247650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15</xdr:col>
                    <xdr:colOff>238125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19</xdr:row>
                    <xdr:rowOff>180975</xdr:rowOff>
                  </from>
                  <to>
                    <xdr:col>15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 altText="">
                <anchor moveWithCells="1">
                  <from>
                    <xdr:col>14</xdr:col>
                    <xdr:colOff>180975</xdr:colOff>
                    <xdr:row>10</xdr:row>
                    <xdr:rowOff>171450</xdr:rowOff>
                  </from>
                  <to>
                    <xdr:col>14</xdr:col>
                    <xdr:colOff>390525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17</xdr:row>
                    <xdr:rowOff>190500</xdr:rowOff>
                  </from>
                  <to>
                    <xdr:col>15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</xdr:col>
                    <xdr:colOff>180975</xdr:colOff>
                    <xdr:row>17</xdr:row>
                    <xdr:rowOff>9525</xdr:rowOff>
                  </from>
                  <to>
                    <xdr:col>1</xdr:col>
                    <xdr:colOff>381000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190500</xdr:rowOff>
                  </from>
                  <to>
                    <xdr:col>2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</xdr:col>
                    <xdr:colOff>171450</xdr:colOff>
                    <xdr:row>17</xdr:row>
                    <xdr:rowOff>180975</xdr:rowOff>
                  </from>
                  <to>
                    <xdr:col>1</xdr:col>
                    <xdr:colOff>381000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</xdr:col>
                    <xdr:colOff>171450</xdr:colOff>
                    <xdr:row>23</xdr:row>
                    <xdr:rowOff>19050</xdr:rowOff>
                  </from>
                  <to>
                    <xdr:col>1</xdr:col>
                    <xdr:colOff>390525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</xdr:col>
                    <xdr:colOff>476250</xdr:colOff>
                    <xdr:row>23</xdr:row>
                    <xdr:rowOff>19050</xdr:rowOff>
                  </from>
                  <to>
                    <xdr:col>2</xdr:col>
                    <xdr:colOff>190500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9525</xdr:rowOff>
                  </from>
                  <to>
                    <xdr:col>3</xdr:col>
                    <xdr:colOff>228600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200025</xdr:rowOff>
                  </from>
                  <to>
                    <xdr:col>15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 altText="">
                <anchor moveWithCells="1">
                  <from>
                    <xdr:col>14</xdr:col>
                    <xdr:colOff>190500</xdr:colOff>
                    <xdr:row>22</xdr:row>
                    <xdr:rowOff>190500</xdr:rowOff>
                  </from>
                  <to>
                    <xdr:col>14</xdr:col>
                    <xdr:colOff>390525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3</xdr:col>
                    <xdr:colOff>323850</xdr:colOff>
                    <xdr:row>23</xdr:row>
                    <xdr:rowOff>9525</xdr:rowOff>
                  </from>
                  <to>
                    <xdr:col>4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9525</xdr:rowOff>
                  </from>
                  <to>
                    <xdr:col>4</xdr:col>
                    <xdr:colOff>304800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381000</xdr:colOff>
                    <xdr:row>23</xdr:row>
                    <xdr:rowOff>9525</xdr:rowOff>
                  </from>
                  <to>
                    <xdr:col>5</xdr:col>
                    <xdr:colOff>66675</xdr:colOff>
                    <xdr:row>23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BYOGunboat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Gundberg</dc:creator>
  <cp:lastModifiedBy>Dean Gundberg</cp:lastModifiedBy>
  <dcterms:created xsi:type="dcterms:W3CDTF">2025-12-29T00:35:59Z</dcterms:created>
  <dcterms:modified xsi:type="dcterms:W3CDTF">2025-12-29T00:40:46Z</dcterms:modified>
</cp:coreProperties>
</file>